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Odpady final\"/>
    </mc:Choice>
  </mc:AlternateContent>
  <bookViews>
    <workbookView xWindow="0" yWindow="0" windowWidth="22470" windowHeight="2205"/>
  </bookViews>
  <sheets>
    <sheet name="Cenové tabulky" sheetId="1" r:id="rId1"/>
    <sheet name="Rozdělení kódů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G16" i="1" l="1"/>
  <c r="G17" i="1"/>
  <c r="G18" i="1"/>
  <c r="H16" i="1"/>
  <c r="D40" i="1"/>
  <c r="D39" i="1"/>
  <c r="H10" i="1"/>
  <c r="I10" i="1" s="1"/>
  <c r="H36" i="1"/>
  <c r="H35" i="1"/>
  <c r="G35" i="1"/>
  <c r="G36" i="1"/>
  <c r="H24" i="1"/>
  <c r="G27" i="1"/>
  <c r="G24" i="1"/>
  <c r="G26" i="1"/>
  <c r="G29" i="1"/>
  <c r="G28" i="1"/>
  <c r="G25" i="1"/>
  <c r="H4" i="1"/>
  <c r="I4" i="1" s="1"/>
  <c r="I11" i="1" s="1"/>
  <c r="H5" i="1"/>
  <c r="I5" i="1" s="1"/>
  <c r="H6" i="1"/>
  <c r="I6" i="1" s="1"/>
  <c r="H7" i="1"/>
  <c r="I7" i="1" s="1"/>
  <c r="H8" i="1"/>
  <c r="I8" i="1" s="1"/>
  <c r="H9" i="1"/>
  <c r="I9" i="1" s="1"/>
  <c r="H3" i="1"/>
  <c r="I19" i="1" l="1"/>
  <c r="I36" i="1"/>
  <c r="I35" i="1"/>
  <c r="I30" i="1"/>
  <c r="H11" i="1"/>
  <c r="I45" i="1" s="1"/>
  <c r="I3" i="1"/>
  <c r="I46" i="1" l="1"/>
  <c r="I47" i="1" s="1"/>
  <c r="B43" i="2" l="1"/>
  <c r="B35" i="2"/>
  <c r="B12" i="2"/>
</calcChain>
</file>

<file path=xl/comments1.xml><?xml version="1.0" encoding="utf-8"?>
<comments xmlns="http://schemas.openxmlformats.org/spreadsheetml/2006/main">
  <authors>
    <author xml:space="preserve">Dana Šebestová 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Dana Šebestová :</t>
        </r>
        <r>
          <rPr>
            <sz val="9"/>
            <color indexed="81"/>
            <rFont val="Tahoma"/>
            <family val="2"/>
            <charset val="238"/>
          </rPr>
          <t xml:space="preserve">
jaké má zadavatel požadavky na takovou specializaci? Doporučujeme tyto promítnout i do požadavků na kvalifikaci.</t>
        </r>
      </text>
    </comment>
  </commentList>
</comments>
</file>

<file path=xl/sharedStrings.xml><?xml version="1.0" encoding="utf-8"?>
<sst xmlns="http://schemas.openxmlformats.org/spreadsheetml/2006/main" count="182" uniqueCount="128">
  <si>
    <t>1) Periodické odvozy odpadu</t>
  </si>
  <si>
    <t>kód odpadu/kategorie</t>
  </si>
  <si>
    <t>předpokládané roční množství v tunách</t>
  </si>
  <si>
    <t>velikost nádoby</t>
  </si>
  <si>
    <t>četnost za týden</t>
  </si>
  <si>
    <t>název odpadu</t>
  </si>
  <si>
    <t>cena celkem/měsíc</t>
  </si>
  <si>
    <t>200301 "O"</t>
  </si>
  <si>
    <t>1100 l</t>
  </si>
  <si>
    <t>2 x týdně</t>
  </si>
  <si>
    <t>směsný odpad</t>
  </si>
  <si>
    <t>150107, 200102 "O"</t>
  </si>
  <si>
    <t xml:space="preserve">1100 l </t>
  </si>
  <si>
    <t>1 x za 4 týdny</t>
  </si>
  <si>
    <t>separ.sklo</t>
  </si>
  <si>
    <t>150101, 200101 "O"</t>
  </si>
  <si>
    <t>1 x týdně</t>
  </si>
  <si>
    <t>Papír  a lepenka</t>
  </si>
  <si>
    <t>150102, 200139 "O"</t>
  </si>
  <si>
    <t xml:space="preserve">separ.plasty </t>
  </si>
  <si>
    <t>200108 "O"</t>
  </si>
  <si>
    <t>120 l</t>
  </si>
  <si>
    <t>biologický odpad z kuchyní a stravoven - gastro</t>
  </si>
  <si>
    <t>60 l</t>
  </si>
  <si>
    <t>Název, odpad, katalogové číslo</t>
  </si>
  <si>
    <t>Předpokládané množství  za rok/ v tunách</t>
  </si>
  <si>
    <t>cena za zneškodnění/          1 tuna</t>
  </si>
  <si>
    <t>cena za 1 odvoz</t>
  </si>
  <si>
    <t>20 01 21 "N" zářivky</t>
  </si>
  <si>
    <t>0,1</t>
  </si>
  <si>
    <t>nádoba na zářivky</t>
  </si>
  <si>
    <t>2</t>
  </si>
  <si>
    <t>20 01 33 "N" baterie akumulátory</t>
  </si>
  <si>
    <t>0,01</t>
  </si>
  <si>
    <t>nádoba 20 l na baterie</t>
  </si>
  <si>
    <t>20 01 40 "O" kovy</t>
  </si>
  <si>
    <t>0,6</t>
  </si>
  <si>
    <t>ohradová paleta</t>
  </si>
  <si>
    <t>180202 "N" infenkční tekuté</t>
  </si>
  <si>
    <t>3,5</t>
  </si>
  <si>
    <t>plastové kanystry 20 l</t>
  </si>
  <si>
    <t>52</t>
  </si>
  <si>
    <t>180202 "N" infenkční pevné</t>
  </si>
  <si>
    <t>0,05</t>
  </si>
  <si>
    <t>180202 "N" GMO tekuté</t>
  </si>
  <si>
    <t>28</t>
  </si>
  <si>
    <t>180202 "N" GMO pevné</t>
  </si>
  <si>
    <t>10</t>
  </si>
  <si>
    <t>160506, 160508 "N" chemikálie tekuté</t>
  </si>
  <si>
    <t>2,6</t>
  </si>
  <si>
    <t>160506, 160508 "N" chemikálie pevné</t>
  </si>
  <si>
    <t>0,015</t>
  </si>
  <si>
    <t>plastové kanystry 10 l</t>
  </si>
  <si>
    <t>130507 "N" - ropné lapoly</t>
  </si>
  <si>
    <t>12</t>
  </si>
  <si>
    <t>jímka o objemu 6m3</t>
  </si>
  <si>
    <t>190809 "O" tukové lapoly</t>
  </si>
  <si>
    <t>4</t>
  </si>
  <si>
    <t>odlučovač tuků o objemu 2m3</t>
  </si>
  <si>
    <t>Ceny za jeden odběr</t>
  </si>
  <si>
    <t>Cena celkem/rok</t>
  </si>
  <si>
    <t>2) Odvoz nebezpečných a ostatních odpadů</t>
  </si>
  <si>
    <t>3) Odvoz odpadů z anorganických chemických procesů</t>
  </si>
  <si>
    <t>4) Odvoz tekutých odpadů : ropných a tukových lapolů</t>
  </si>
  <si>
    <t>cena celkem</t>
  </si>
  <si>
    <t>cena celkem/rok</t>
  </si>
  <si>
    <t>odpad 180202 "N"  Odpady,  na jejichž sběr a odstraňování jsou kladeny zvláštní požadavky s ohledem na prevenci infekce 3b)</t>
  </si>
  <si>
    <t>Infekční tekuté (litr)</t>
  </si>
  <si>
    <t>likvidace specializovanou firmou.</t>
  </si>
  <si>
    <t>GMO tekuté (litr)</t>
  </si>
  <si>
    <t>Tekuté odpady s obsahem GMO I a II. stupně budou lokálně chemicky inaktivovány a  předány v hermetických obalech k likvidaci specializované firmě. Tento proces bude dokumentován dle požadavků příslušné legislativy.</t>
  </si>
  <si>
    <t>GMO pevné (kg)</t>
  </si>
  <si>
    <t>Pevné odpady z laboratoří v režimu GMO I a II. kategorie rizika jsou inaktivovány v autoklávu v centrální inaktivaci pevných odpadů. Transport těchto odpadů k místu inaktivace probíhá v hermeticky uzavřených kontejnerech.</t>
  </si>
  <si>
    <t>Infekční pevné (kg)</t>
  </si>
  <si>
    <t xml:space="preserve">TEKUTÉ                                                                                                                                                                                                                                                                                                                                                                           160506 "N" Laboratorní chemikálie a jejich směsi, které jsou nebo obsahují nebezpečné látky                                                                                                                                                                 160508 "N"  Vyřazené organické chemikálie, které jsou nebo obsahují nebezpečné látky 
                </t>
  </si>
  <si>
    <t>metanol (litr)</t>
  </si>
  <si>
    <t>ethanol (litr)</t>
  </si>
  <si>
    <t>merkaptoentanol (litr)</t>
  </si>
  <si>
    <t>isopropanol (litr)</t>
  </si>
  <si>
    <t>buthanol (litr)</t>
  </si>
  <si>
    <t>glycerol (litr)</t>
  </si>
  <si>
    <t>ethylenglykol (litr)</t>
  </si>
  <si>
    <t>aceton (litr)</t>
  </si>
  <si>
    <t>kyselina octová (litr)</t>
  </si>
  <si>
    <t>fenol (litr)</t>
  </si>
  <si>
    <t>redukční činidla   (litr)</t>
  </si>
  <si>
    <t>etér (litr)</t>
  </si>
  <si>
    <t>aromatická rozpouštědla (litr)</t>
  </si>
  <si>
    <t>těkavá rozpouštědla (litr)</t>
  </si>
  <si>
    <t>nebezpečné chemikalie - roztoky (litr)</t>
  </si>
  <si>
    <t>halogenová rozpouštědla (litr)</t>
  </si>
  <si>
    <t>ethahol  (litr)</t>
  </si>
  <si>
    <t>xylen (litr)</t>
  </si>
  <si>
    <t xml:space="preserve">PEVNÉ                                                                                                                                                                                                                                                                                               160506 "N" Laboratorní chemikálie a jejich směsi, které jsou nebo obsahují nebezpečné látky                                                                                                                                                                160508 "N"  Vyřazené organické chemikálie, které jsou nebo obsahují nebezpečné látky 
                </t>
  </si>
  <si>
    <t>chloridy, fosforečnany  (kg)</t>
  </si>
  <si>
    <t>nebezpečné chemikálie (kg)</t>
  </si>
  <si>
    <t>Rozdělení nebezpečných odpadů a chemikálií dle katalogových čísel</t>
  </si>
  <si>
    <t xml:space="preserve"> Objekt SO 001</t>
  </si>
  <si>
    <t xml:space="preserve"> Objekt SO 002</t>
  </si>
  <si>
    <t>Předpokládaný počet odvozů / rok</t>
  </si>
  <si>
    <t xml:space="preserve">předpokládaný očet odvozů / rok                      </t>
  </si>
  <si>
    <t>předpokládaný počet odběrů/rok</t>
  </si>
  <si>
    <t>190809 "O" rozbory tukových vzorků</t>
  </si>
  <si>
    <t>130507 "O" rozbory ropných vzorků</t>
  </si>
  <si>
    <t>odpad 180202 "N"  Odpady</t>
  </si>
  <si>
    <t>hermeticky uzavíratelné obaly pro odvoz odpadního materiálu</t>
  </si>
  <si>
    <t>hermeticky uzavíratelné obaly pro odvoz odpodního materiálu</t>
  </si>
  <si>
    <t>počet nádob svozové firmy (pronájem a umístění v areálu v ceně odvozu)</t>
  </si>
  <si>
    <t>nádoba na uskladnění (pronájem a umístění v areálu / v ceně služby)</t>
  </si>
  <si>
    <t xml:space="preserve">nádoba na uskladnění vlastněná a umístěná objednatelem </t>
  </si>
  <si>
    <t xml:space="preserve">Předpokládaný počet odvozů / rok                    (1x týdně)                  </t>
  </si>
  <si>
    <t>X</t>
  </si>
  <si>
    <t>výše DPH v Kč</t>
  </si>
  <si>
    <t>cena v Kč vč. DPH</t>
  </si>
  <si>
    <t>150105 "O"</t>
  </si>
  <si>
    <t>150104 "O"</t>
  </si>
  <si>
    <t>240 l</t>
  </si>
  <si>
    <t>1 x ročně</t>
  </si>
  <si>
    <t>kompozitní obaly (nápojové kartony)</t>
  </si>
  <si>
    <t>Kovový odpad</t>
  </si>
  <si>
    <t>celková cena za zneškodnění odpadu za rok</t>
  </si>
  <si>
    <t>celková cena za odvoz odpadu za rok</t>
  </si>
  <si>
    <t>Cena celkem za rok</t>
  </si>
  <si>
    <t>Cena celkem/komodita/rok</t>
  </si>
  <si>
    <t>cena celkem bez DPH za rok</t>
  </si>
  <si>
    <t xml:space="preserve">cena za vyvážení (odvoz) 1 ks nádoby v uvedených četnostech/rok/včetně ceny pronájmu nádoby (bez DPH)   </t>
  </si>
  <si>
    <t xml:space="preserve">cena celkem za vyvážení (odvoz) požadovaného počtu  nádob v uvedených četnostech/rok/včetně pronájmu nádoby            </t>
  </si>
  <si>
    <t>Uchazeč uvádí ceny v celkové kalkulaci v české měně a bez DPH, vyjma I46 a I47  (výše DPH a cena celkem vč. DPH za 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</si>
</sst>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Border="1"/>
    <xf numFmtId="0" fontId="7" fillId="0" borderId="0" xfId="0" applyFont="1" applyAlignment="1"/>
    <xf numFmtId="0" fontId="7" fillId="0" borderId="0" xfId="0" applyFont="1"/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3" borderId="19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/>
    </xf>
    <xf numFmtId="0" fontId="7" fillId="3" borderId="15" xfId="0" applyFont="1" applyFill="1" applyBorder="1" applyAlignment="1">
      <alignment horizontal="left" vertical="top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7" fillId="3" borderId="19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164" fontId="2" fillId="0" borderId="0" xfId="0" applyNumberFormat="1" applyFon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3" fillId="0" borderId="1" xfId="0" applyNumberFormat="1" applyFont="1" applyBorder="1" applyAlignment="1" applyProtection="1">
      <alignment horizontal="center" wrapText="1"/>
    </xf>
    <xf numFmtId="0" fontId="3" fillId="0" borderId="2" xfId="0" applyNumberFormat="1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3" xfId="0" applyFont="1" applyFill="1" applyBorder="1" applyAlignment="1" applyProtection="1">
      <alignment horizontal="center" wrapText="1"/>
    </xf>
    <xf numFmtId="164" fontId="3" fillId="2" borderId="3" xfId="0" applyNumberFormat="1" applyFont="1" applyFill="1" applyBorder="1" applyAlignment="1" applyProtection="1">
      <alignment horizontal="center" wrapText="1"/>
    </xf>
    <xf numFmtId="164" fontId="3" fillId="2" borderId="30" xfId="0" applyNumberFormat="1" applyFont="1" applyFill="1" applyBorder="1" applyAlignment="1" applyProtection="1">
      <alignment horizontal="center" wrapText="1"/>
    </xf>
    <xf numFmtId="164" fontId="3" fillId="2" borderId="4" xfId="0" applyNumberFormat="1" applyFont="1" applyFill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0" fillId="0" borderId="5" xfId="0" applyNumberFormat="1" applyBorder="1" applyAlignment="1" applyProtection="1">
      <alignment horizontal="left"/>
    </xf>
    <xf numFmtId="0" fontId="0" fillId="0" borderId="6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>
      <alignment horizontal="right"/>
    </xf>
    <xf numFmtId="164" fontId="0" fillId="0" borderId="31" xfId="0" applyNumberFormat="1" applyBorder="1" applyAlignment="1" applyProtection="1">
      <alignment horizontal="right"/>
    </xf>
    <xf numFmtId="0" fontId="0" fillId="0" borderId="8" xfId="0" applyNumberFormat="1" applyBorder="1" applyAlignment="1" applyProtection="1">
      <alignment horizontal="left"/>
    </xf>
    <xf numFmtId="0" fontId="0" fillId="0" borderId="9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9" xfId="0" applyNumberFormat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vertical="center"/>
    </xf>
    <xf numFmtId="0" fontId="4" fillId="0" borderId="12" xfId="0" applyFont="1" applyBorder="1" applyAlignment="1" applyProtection="1"/>
    <xf numFmtId="0" fontId="4" fillId="0" borderId="13" xfId="0" applyFont="1" applyBorder="1" applyAlignment="1" applyProtection="1"/>
    <xf numFmtId="0" fontId="4" fillId="0" borderId="24" xfId="0" applyFont="1" applyBorder="1" applyAlignment="1" applyProtection="1"/>
    <xf numFmtId="164" fontId="0" fillId="5" borderId="12" xfId="0" applyNumberFormat="1" applyFill="1" applyBorder="1" applyProtection="1"/>
    <xf numFmtId="164" fontId="0" fillId="7" borderId="18" xfId="0" applyNumberFormat="1" applyFill="1" applyBorder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4" fillId="0" borderId="20" xfId="0" applyFont="1" applyBorder="1" applyAlignment="1" applyProtection="1">
      <alignment horizontal="left" vertical="top" wrapText="1"/>
    </xf>
    <xf numFmtId="0" fontId="4" fillId="0" borderId="10" xfId="0" applyFont="1" applyBorder="1" applyAlignment="1" applyProtection="1">
      <alignment horizontal="center" vertical="center" wrapText="1"/>
    </xf>
    <xf numFmtId="164" fontId="4" fillId="2" borderId="21" xfId="0" applyNumberFormat="1" applyFont="1" applyFill="1" applyBorder="1" applyAlignment="1" applyProtection="1">
      <alignment horizontal="center" wrapText="1"/>
    </xf>
    <xf numFmtId="164" fontId="4" fillId="2" borderId="17" xfId="0" applyNumberFormat="1" applyFont="1" applyFill="1" applyBorder="1" applyAlignment="1" applyProtection="1">
      <alignment horizontal="center" vertical="center" wrapText="1"/>
    </xf>
    <xf numFmtId="164" fontId="4" fillId="2" borderId="21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</xf>
    <xf numFmtId="49" fontId="0" fillId="0" borderId="10" xfId="0" applyNumberFormat="1" applyFont="1" applyBorder="1" applyAlignment="1" applyProtection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 wrapText="1"/>
    </xf>
    <xf numFmtId="164" fontId="0" fillId="0" borderId="22" xfId="0" applyNumberFormat="1" applyFont="1" applyBorder="1" applyAlignment="1" applyProtection="1">
      <alignment horizontal="right" vertical="center" wrapText="1"/>
    </xf>
    <xf numFmtId="164" fontId="11" fillId="6" borderId="22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right"/>
    </xf>
    <xf numFmtId="0" fontId="11" fillId="6" borderId="23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right"/>
    </xf>
    <xf numFmtId="0" fontId="11" fillId="6" borderId="11" xfId="0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vertical="center"/>
    </xf>
    <xf numFmtId="164" fontId="4" fillId="5" borderId="18" xfId="0" applyNumberFormat="1" applyFont="1" applyFill="1" applyBorder="1" applyProtection="1"/>
    <xf numFmtId="0" fontId="0" fillId="0" borderId="0" xfId="0" applyFont="1" applyProtection="1"/>
    <xf numFmtId="0" fontId="5" fillId="0" borderId="0" xfId="0" applyFont="1" applyProtection="1"/>
    <xf numFmtId="49" fontId="0" fillId="0" borderId="22" xfId="0" applyNumberFormat="1" applyFont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 wrapText="1"/>
    </xf>
    <xf numFmtId="164" fontId="0" fillId="6" borderId="22" xfId="0" applyNumberFormat="1" applyFont="1" applyFill="1" applyBorder="1" applyAlignment="1" applyProtection="1">
      <alignment horizontal="right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right"/>
    </xf>
    <xf numFmtId="164" fontId="11" fillId="6" borderId="23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164" fontId="11" fillId="6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0" fillId="0" borderId="22" xfId="0" applyFont="1" applyBorder="1" applyAlignment="1" applyProtection="1">
      <alignment horizontal="left" vertical="top" wrapText="1"/>
    </xf>
    <xf numFmtId="49" fontId="0" fillId="0" borderId="22" xfId="0" applyNumberFormat="1" applyFont="1" applyBorder="1" applyAlignment="1" applyProtection="1">
      <alignment horizontal="center" vertical="center" wrapText="1"/>
    </xf>
    <xf numFmtId="164" fontId="0" fillId="0" borderId="22" xfId="0" applyNumberFormat="1" applyFont="1" applyBorder="1" applyAlignment="1" applyProtection="1">
      <alignment horizontal="right" vertical="center" wrapText="1"/>
    </xf>
    <xf numFmtId="164" fontId="0" fillId="0" borderId="32" xfId="0" applyNumberFormat="1" applyFont="1" applyBorder="1" applyAlignment="1" applyProtection="1">
      <alignment horizontal="right" vertical="center" wrapText="1"/>
    </xf>
    <xf numFmtId="164" fontId="0" fillId="5" borderId="10" xfId="0" applyNumberFormat="1" applyFill="1" applyBorder="1" applyProtection="1"/>
    <xf numFmtId="0" fontId="0" fillId="0" borderId="10" xfId="0" applyFont="1" applyBorder="1" applyAlignment="1" applyProtection="1">
      <alignment horizontal="left" wrapText="1"/>
    </xf>
    <xf numFmtId="49" fontId="0" fillId="0" borderId="10" xfId="0" applyNumberFormat="1" applyFont="1" applyBorder="1" applyAlignment="1" applyProtection="1">
      <alignment horizontal="center" wrapText="1"/>
    </xf>
    <xf numFmtId="164" fontId="0" fillId="0" borderId="20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left" vertical="top" wrapText="1"/>
    </xf>
    <xf numFmtId="49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164" fontId="0" fillId="0" borderId="0" xfId="0" applyNumberFormat="1" applyFont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left" vertical="top" wrapText="1"/>
    </xf>
    <xf numFmtId="164" fontId="0" fillId="5" borderId="18" xfId="0" applyNumberFormat="1" applyFill="1" applyBorder="1" applyProtection="1"/>
    <xf numFmtId="164" fontId="4" fillId="5" borderId="16" xfId="0" applyNumberFormat="1" applyFont="1" applyFill="1" applyBorder="1" applyProtection="1"/>
    <xf numFmtId="0" fontId="8" fillId="0" borderId="26" xfId="0" applyFont="1" applyBorder="1" applyAlignment="1" applyProtection="1"/>
    <xf numFmtId="0" fontId="8" fillId="0" borderId="27" xfId="0" applyFont="1" applyBorder="1" applyAlignment="1" applyProtection="1"/>
    <xf numFmtId="0" fontId="8" fillId="0" borderId="21" xfId="0" applyFont="1" applyBorder="1" applyAlignment="1" applyProtection="1"/>
    <xf numFmtId="164" fontId="1" fillId="5" borderId="17" xfId="0" applyNumberFormat="1" applyFont="1" applyFill="1" applyBorder="1" applyProtection="1"/>
    <xf numFmtId="0" fontId="8" fillId="0" borderId="20" xfId="0" applyFont="1" applyBorder="1" applyAlignment="1" applyProtection="1">
      <alignment horizontal="left"/>
    </xf>
    <xf numFmtId="0" fontId="8" fillId="0" borderId="28" xfId="0" applyFont="1" applyBorder="1" applyAlignment="1" applyProtection="1">
      <alignment horizontal="left"/>
    </xf>
    <xf numFmtId="0" fontId="8" fillId="0" borderId="29" xfId="0" applyFont="1" applyBorder="1" applyAlignment="1" applyProtection="1">
      <alignment horizontal="left"/>
    </xf>
    <xf numFmtId="164" fontId="1" fillId="5" borderId="10" xfId="0" applyNumberFormat="1" applyFont="1" applyFill="1" applyBorder="1" applyProtection="1"/>
    <xf numFmtId="0" fontId="12" fillId="0" borderId="0" xfId="0" applyFont="1" applyProtection="1"/>
    <xf numFmtId="0" fontId="13" fillId="0" borderId="0" xfId="0" applyFont="1" applyProtection="1"/>
    <xf numFmtId="164" fontId="0" fillId="4" borderId="7" xfId="0" applyNumberFormat="1" applyFill="1" applyBorder="1" applyAlignment="1" applyProtection="1">
      <alignment horizontal="right"/>
      <protection locked="0"/>
    </xf>
    <xf numFmtId="164" fontId="0" fillId="4" borderId="20" xfId="0" applyNumberFormat="1" applyFill="1" applyBorder="1" applyAlignment="1" applyProtection="1">
      <alignment horizontal="right"/>
      <protection locked="0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22" xfId="0" applyNumberFormat="1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164" fontId="0" fillId="4" borderId="10" xfId="0" applyNumberFormat="1" applyFill="1" applyBorder="1" applyAlignment="1" applyProtection="1">
      <alignment horizontal="right" vertical="center"/>
      <protection locked="0"/>
    </xf>
    <xf numFmtId="0" fontId="0" fillId="4" borderId="10" xfId="0" applyFill="1" applyBorder="1" applyAlignment="1" applyProtection="1">
      <alignment horizontal="right" vertical="center"/>
      <protection locked="0"/>
    </xf>
    <xf numFmtId="164" fontId="0" fillId="4" borderId="22" xfId="0" applyNumberFormat="1" applyFill="1" applyBorder="1" applyAlignment="1" applyProtection="1">
      <alignment horizontal="right"/>
      <protection locked="0"/>
    </xf>
    <xf numFmtId="164" fontId="0" fillId="4" borderId="22" xfId="0" applyNumberFormat="1" applyFill="1" applyBorder="1" applyAlignment="1" applyProtection="1">
      <alignment horizontal="right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69" zoomScaleNormal="69" workbookViewId="0">
      <selection activeCell="K9" sqref="K9"/>
    </sheetView>
  </sheetViews>
  <sheetFormatPr defaultRowHeight="15" x14ac:dyDescent="0.25"/>
  <cols>
    <col min="1" max="1" width="26" customWidth="1"/>
    <col min="2" max="2" width="20.5703125" customWidth="1"/>
    <col min="3" max="3" width="23.5703125" customWidth="1"/>
    <col min="4" max="4" width="22.28515625" customWidth="1"/>
    <col min="5" max="5" width="22" customWidth="1"/>
    <col min="6" max="6" width="32.28515625" customWidth="1"/>
    <col min="7" max="7" width="27.85546875" customWidth="1"/>
    <col min="8" max="8" width="27.28515625" customWidth="1"/>
    <col min="9" max="9" width="22" customWidth="1"/>
    <col min="10" max="10" width="13.28515625" customWidth="1"/>
    <col min="11" max="11" width="16.28515625" customWidth="1"/>
    <col min="12" max="12" width="16.140625" customWidth="1"/>
  </cols>
  <sheetData>
    <row r="1" spans="1:12" ht="19.5" thickBot="1" x14ac:dyDescent="0.35">
      <c r="A1" s="28" t="s">
        <v>0</v>
      </c>
      <c r="B1" s="29"/>
      <c r="C1" s="30"/>
      <c r="D1" s="30"/>
      <c r="E1" s="30"/>
      <c r="F1" s="30"/>
      <c r="G1" s="31"/>
      <c r="H1" s="32"/>
      <c r="I1" s="32"/>
      <c r="J1" s="32"/>
    </row>
    <row r="2" spans="1:12" ht="65.25" thickBot="1" x14ac:dyDescent="0.3">
      <c r="A2" s="33" t="s">
        <v>1</v>
      </c>
      <c r="B2" s="34" t="s">
        <v>2</v>
      </c>
      <c r="C2" s="35" t="s">
        <v>3</v>
      </c>
      <c r="D2" s="36" t="s">
        <v>107</v>
      </c>
      <c r="E2" s="35" t="s">
        <v>4</v>
      </c>
      <c r="F2" s="35" t="s">
        <v>5</v>
      </c>
      <c r="G2" s="37" t="s">
        <v>125</v>
      </c>
      <c r="H2" s="38" t="s">
        <v>126</v>
      </c>
      <c r="I2" s="39" t="s">
        <v>6</v>
      </c>
      <c r="J2" s="40"/>
      <c r="K2" s="1"/>
      <c r="L2" s="1"/>
    </row>
    <row r="3" spans="1:12" x14ac:dyDescent="0.25">
      <c r="A3" s="41" t="s">
        <v>7</v>
      </c>
      <c r="B3" s="42">
        <v>25</v>
      </c>
      <c r="C3" s="43" t="s">
        <v>8</v>
      </c>
      <c r="D3" s="44">
        <v>3</v>
      </c>
      <c r="E3" s="44" t="s">
        <v>9</v>
      </c>
      <c r="F3" s="43" t="s">
        <v>10</v>
      </c>
      <c r="G3" s="127"/>
      <c r="H3" s="45">
        <f>G3*D3</f>
        <v>0</v>
      </c>
      <c r="I3" s="46">
        <f>H3/12</f>
        <v>0</v>
      </c>
      <c r="J3" s="47"/>
    </row>
    <row r="4" spans="1:12" x14ac:dyDescent="0.25">
      <c r="A4" s="48" t="s">
        <v>11</v>
      </c>
      <c r="B4" s="49">
        <v>1.5</v>
      </c>
      <c r="C4" s="50" t="s">
        <v>12</v>
      </c>
      <c r="D4" s="51">
        <v>1</v>
      </c>
      <c r="E4" s="51" t="s">
        <v>13</v>
      </c>
      <c r="F4" s="50" t="s">
        <v>14</v>
      </c>
      <c r="G4" s="128"/>
      <c r="H4" s="52">
        <f t="shared" ref="H4:H10" si="0">G4*D4</f>
        <v>0</v>
      </c>
      <c r="I4" s="52">
        <f t="shared" ref="I4:I10" si="1">H4/12</f>
        <v>0</v>
      </c>
      <c r="J4" s="47"/>
    </row>
    <row r="5" spans="1:12" x14ac:dyDescent="0.25">
      <c r="A5" s="48" t="s">
        <v>15</v>
      </c>
      <c r="B5" s="49">
        <v>20</v>
      </c>
      <c r="C5" s="50" t="s">
        <v>8</v>
      </c>
      <c r="D5" s="51">
        <v>6</v>
      </c>
      <c r="E5" s="53" t="s">
        <v>16</v>
      </c>
      <c r="F5" s="54" t="s">
        <v>17</v>
      </c>
      <c r="G5" s="128"/>
      <c r="H5" s="52">
        <f t="shared" si="0"/>
        <v>0</v>
      </c>
      <c r="I5" s="52">
        <f t="shared" si="1"/>
        <v>0</v>
      </c>
      <c r="J5" s="47"/>
    </row>
    <row r="6" spans="1:12" x14ac:dyDescent="0.25">
      <c r="A6" s="48" t="s">
        <v>18</v>
      </c>
      <c r="B6" s="49">
        <v>12</v>
      </c>
      <c r="C6" s="50" t="s">
        <v>8</v>
      </c>
      <c r="D6" s="51">
        <v>6</v>
      </c>
      <c r="E6" s="55" t="s">
        <v>9</v>
      </c>
      <c r="F6" s="54" t="s">
        <v>19</v>
      </c>
      <c r="G6" s="128"/>
      <c r="H6" s="52">
        <f t="shared" si="0"/>
        <v>0</v>
      </c>
      <c r="I6" s="52">
        <f t="shared" si="1"/>
        <v>0</v>
      </c>
      <c r="J6" s="47"/>
    </row>
    <row r="7" spans="1:12" x14ac:dyDescent="0.25">
      <c r="A7" s="56" t="s">
        <v>114</v>
      </c>
      <c r="B7" s="49">
        <v>0.3</v>
      </c>
      <c r="C7" s="50" t="s">
        <v>116</v>
      </c>
      <c r="D7" s="51">
        <v>1</v>
      </c>
      <c r="E7" s="55" t="s">
        <v>13</v>
      </c>
      <c r="F7" s="54" t="s">
        <v>118</v>
      </c>
      <c r="G7" s="128"/>
      <c r="H7" s="52">
        <f t="shared" si="0"/>
        <v>0</v>
      </c>
      <c r="I7" s="52">
        <f t="shared" si="1"/>
        <v>0</v>
      </c>
      <c r="J7" s="47"/>
    </row>
    <row r="8" spans="1:12" x14ac:dyDescent="0.25">
      <c r="A8" s="56" t="s">
        <v>115</v>
      </c>
      <c r="B8" s="49">
        <v>1</v>
      </c>
      <c r="C8" s="50" t="s">
        <v>116</v>
      </c>
      <c r="D8" s="51">
        <v>1</v>
      </c>
      <c r="E8" s="55" t="s">
        <v>117</v>
      </c>
      <c r="F8" s="54" t="s">
        <v>119</v>
      </c>
      <c r="G8" s="128"/>
      <c r="H8" s="52">
        <f t="shared" si="0"/>
        <v>0</v>
      </c>
      <c r="I8" s="52">
        <f t="shared" si="1"/>
        <v>0</v>
      </c>
      <c r="J8" s="47"/>
    </row>
    <row r="9" spans="1:12" ht="30" x14ac:dyDescent="0.25">
      <c r="A9" s="57" t="s">
        <v>20</v>
      </c>
      <c r="B9" s="58">
        <v>8</v>
      </c>
      <c r="C9" s="50" t="s">
        <v>21</v>
      </c>
      <c r="D9" s="51">
        <v>2</v>
      </c>
      <c r="E9" s="53" t="s">
        <v>16</v>
      </c>
      <c r="F9" s="59" t="s">
        <v>22</v>
      </c>
      <c r="G9" s="128"/>
      <c r="H9" s="52">
        <f t="shared" si="0"/>
        <v>0</v>
      </c>
      <c r="I9" s="52">
        <f t="shared" si="1"/>
        <v>0</v>
      </c>
      <c r="J9" s="47"/>
    </row>
    <row r="10" spans="1:12" ht="30" x14ac:dyDescent="0.25">
      <c r="A10" s="57" t="s">
        <v>20</v>
      </c>
      <c r="B10" s="60"/>
      <c r="C10" s="50" t="s">
        <v>23</v>
      </c>
      <c r="D10" s="51">
        <v>1</v>
      </c>
      <c r="E10" s="53" t="s">
        <v>16</v>
      </c>
      <c r="F10" s="59" t="s">
        <v>22</v>
      </c>
      <c r="G10" s="128"/>
      <c r="H10" s="52">
        <f t="shared" si="0"/>
        <v>0</v>
      </c>
      <c r="I10" s="52">
        <f t="shared" si="1"/>
        <v>0</v>
      </c>
      <c r="J10" s="47"/>
    </row>
    <row r="11" spans="1:12" ht="15.75" thickBot="1" x14ac:dyDescent="0.3">
      <c r="A11" s="61" t="s">
        <v>64</v>
      </c>
      <c r="B11" s="62"/>
      <c r="C11" s="62"/>
      <c r="D11" s="62"/>
      <c r="E11" s="62"/>
      <c r="F11" s="62"/>
      <c r="G11" s="63"/>
      <c r="H11" s="64">
        <f>SUM(H3:H10)</f>
        <v>0</v>
      </c>
      <c r="I11" s="65">
        <f>SUM(I3:I9)</f>
        <v>0</v>
      </c>
      <c r="J11" s="30"/>
    </row>
    <row r="12" spans="1:12" x14ac:dyDescent="0.25">
      <c r="A12" s="30"/>
      <c r="B12" s="66"/>
      <c r="C12" s="30"/>
      <c r="D12" s="30"/>
      <c r="E12" s="30"/>
      <c r="F12" s="30"/>
      <c r="G12" s="30"/>
      <c r="H12" s="30"/>
      <c r="I12" s="30"/>
      <c r="J12" s="30"/>
    </row>
    <row r="13" spans="1:12" x14ac:dyDescent="0.25">
      <c r="A13" s="30"/>
      <c r="B13" s="66"/>
      <c r="C13" s="30"/>
      <c r="D13" s="30"/>
      <c r="E13" s="30"/>
      <c r="F13" s="30"/>
      <c r="G13" s="30"/>
      <c r="H13" s="30"/>
      <c r="I13" s="30"/>
      <c r="J13" s="30"/>
    </row>
    <row r="14" spans="1:12" ht="19.5" thickBot="1" x14ac:dyDescent="0.3">
      <c r="A14" s="67" t="s">
        <v>61</v>
      </c>
      <c r="B14" s="30"/>
      <c r="C14" s="30"/>
      <c r="D14" s="30"/>
      <c r="E14" s="32"/>
      <c r="F14" s="32"/>
      <c r="G14" s="32"/>
      <c r="H14" s="30"/>
      <c r="I14" s="30"/>
      <c r="J14" s="30"/>
    </row>
    <row r="15" spans="1:12" ht="38.25" x14ac:dyDescent="0.25">
      <c r="A15" s="68" t="s">
        <v>24</v>
      </c>
      <c r="B15" s="69" t="s">
        <v>25</v>
      </c>
      <c r="C15" s="69" t="s">
        <v>108</v>
      </c>
      <c r="D15" s="69" t="s">
        <v>99</v>
      </c>
      <c r="E15" s="70" t="s">
        <v>26</v>
      </c>
      <c r="F15" s="71" t="s">
        <v>27</v>
      </c>
      <c r="G15" s="72" t="s">
        <v>120</v>
      </c>
      <c r="H15" s="72" t="s">
        <v>121</v>
      </c>
      <c r="I15" s="72" t="s">
        <v>122</v>
      </c>
      <c r="J15" s="30"/>
    </row>
    <row r="16" spans="1:12" x14ac:dyDescent="0.25">
      <c r="A16" s="73" t="s">
        <v>28</v>
      </c>
      <c r="B16" s="74" t="s">
        <v>29</v>
      </c>
      <c r="C16" s="74" t="s">
        <v>30</v>
      </c>
      <c r="D16" s="75" t="s">
        <v>31</v>
      </c>
      <c r="E16" s="129"/>
      <c r="F16" s="130"/>
      <c r="G16" s="76">
        <f>E16*B16</f>
        <v>0</v>
      </c>
      <c r="H16" s="77">
        <f>F16*D16</f>
        <v>0</v>
      </c>
      <c r="I16" s="78" t="s">
        <v>111</v>
      </c>
      <c r="J16" s="30"/>
    </row>
    <row r="17" spans="1:12" ht="30" x14ac:dyDescent="0.25">
      <c r="A17" s="73" t="s">
        <v>32</v>
      </c>
      <c r="B17" s="74" t="s">
        <v>33</v>
      </c>
      <c r="C17" s="74" t="s">
        <v>34</v>
      </c>
      <c r="D17" s="79"/>
      <c r="E17" s="129"/>
      <c r="F17" s="131"/>
      <c r="G17" s="76">
        <f>E17*B17</f>
        <v>0</v>
      </c>
      <c r="H17" s="80"/>
      <c r="I17" s="81"/>
      <c r="J17" s="30"/>
    </row>
    <row r="18" spans="1:12" x14ac:dyDescent="0.25">
      <c r="A18" s="73" t="s">
        <v>35</v>
      </c>
      <c r="B18" s="74" t="s">
        <v>36</v>
      </c>
      <c r="C18" s="74" t="s">
        <v>37</v>
      </c>
      <c r="D18" s="79"/>
      <c r="E18" s="129"/>
      <c r="F18" s="132"/>
      <c r="G18" s="76">
        <f t="shared" ref="G18" si="2">E18*B18</f>
        <v>0</v>
      </c>
      <c r="H18" s="82"/>
      <c r="I18" s="83"/>
      <c r="J18" s="30"/>
    </row>
    <row r="19" spans="1:12" ht="15.75" thickBot="1" x14ac:dyDescent="0.3">
      <c r="A19" s="84" t="s">
        <v>65</v>
      </c>
      <c r="B19" s="62"/>
      <c r="C19" s="62"/>
      <c r="D19" s="62"/>
      <c r="E19" s="62"/>
      <c r="F19" s="62"/>
      <c r="G19" s="62"/>
      <c r="H19" s="63"/>
      <c r="I19" s="85">
        <f>SUM(G16,G17,G18,H16)</f>
        <v>0</v>
      </c>
      <c r="J19" s="86"/>
      <c r="K19" s="3"/>
      <c r="L19" s="3"/>
    </row>
    <row r="20" spans="1:12" x14ac:dyDescent="0.25">
      <c r="A20" s="30"/>
      <c r="B20" s="66"/>
      <c r="C20" s="30"/>
      <c r="D20" s="30"/>
      <c r="E20" s="30"/>
      <c r="F20" s="30"/>
      <c r="G20" s="30"/>
      <c r="H20" s="30"/>
      <c r="I20" s="30"/>
      <c r="J20" s="30"/>
    </row>
    <row r="21" spans="1:12" x14ac:dyDescent="0.25">
      <c r="A21" s="30"/>
      <c r="B21" s="66"/>
      <c r="C21" s="30"/>
      <c r="D21" s="30"/>
      <c r="E21" s="30"/>
      <c r="F21" s="30"/>
      <c r="G21" s="30"/>
      <c r="H21" s="30"/>
      <c r="I21" s="30"/>
      <c r="J21" s="30"/>
    </row>
    <row r="22" spans="1:12" ht="19.5" thickBot="1" x14ac:dyDescent="0.35">
      <c r="A22" s="87" t="s">
        <v>62</v>
      </c>
      <c r="B22" s="66"/>
      <c r="C22" s="30"/>
      <c r="D22" s="30"/>
      <c r="E22" s="30"/>
      <c r="F22" s="30"/>
      <c r="G22" s="30"/>
      <c r="H22" s="30"/>
      <c r="I22" s="30"/>
      <c r="J22" s="30"/>
    </row>
    <row r="23" spans="1:12" ht="38.25" x14ac:dyDescent="0.25">
      <c r="A23" s="68" t="s">
        <v>24</v>
      </c>
      <c r="B23" s="69" t="s">
        <v>25</v>
      </c>
      <c r="C23" s="69" t="s">
        <v>108</v>
      </c>
      <c r="D23" s="69" t="s">
        <v>110</v>
      </c>
      <c r="E23" s="70" t="s">
        <v>26</v>
      </c>
      <c r="F23" s="71" t="s">
        <v>27</v>
      </c>
      <c r="G23" s="72" t="s">
        <v>120</v>
      </c>
      <c r="H23" s="72" t="s">
        <v>121</v>
      </c>
      <c r="I23" s="72" t="s">
        <v>123</v>
      </c>
      <c r="J23" s="30"/>
    </row>
    <row r="24" spans="1:12" x14ac:dyDescent="0.25">
      <c r="A24" s="73" t="s">
        <v>38</v>
      </c>
      <c r="B24" s="74" t="s">
        <v>39</v>
      </c>
      <c r="C24" s="74" t="s">
        <v>40</v>
      </c>
      <c r="D24" s="88" t="s">
        <v>41</v>
      </c>
      <c r="E24" s="129"/>
      <c r="F24" s="133"/>
      <c r="G24" s="76">
        <f>E24*B24</f>
        <v>0</v>
      </c>
      <c r="H24" s="89">
        <f>F24*D24</f>
        <v>0</v>
      </c>
      <c r="I24" s="90"/>
      <c r="J24" s="30"/>
    </row>
    <row r="25" spans="1:12" x14ac:dyDescent="0.25">
      <c r="A25" s="73" t="s">
        <v>42</v>
      </c>
      <c r="B25" s="74" t="s">
        <v>43</v>
      </c>
      <c r="C25" s="74" t="s">
        <v>40</v>
      </c>
      <c r="D25" s="91"/>
      <c r="E25" s="129"/>
      <c r="F25" s="134"/>
      <c r="G25" s="76">
        <f t="shared" ref="G25:G29" si="3">E25*B25</f>
        <v>0</v>
      </c>
      <c r="H25" s="92"/>
      <c r="I25" s="93" t="s">
        <v>111</v>
      </c>
      <c r="J25" s="30"/>
    </row>
    <row r="26" spans="1:12" ht="45" x14ac:dyDescent="0.25">
      <c r="A26" s="73" t="s">
        <v>44</v>
      </c>
      <c r="B26" s="74" t="s">
        <v>45</v>
      </c>
      <c r="C26" s="74" t="s">
        <v>106</v>
      </c>
      <c r="D26" s="91"/>
      <c r="E26" s="129"/>
      <c r="F26" s="134"/>
      <c r="G26" s="76">
        <f>E26*B26</f>
        <v>0</v>
      </c>
      <c r="H26" s="92"/>
      <c r="I26" s="93"/>
      <c r="J26" s="30"/>
    </row>
    <row r="27" spans="1:12" ht="45" x14ac:dyDescent="0.25">
      <c r="A27" s="73" t="s">
        <v>46</v>
      </c>
      <c r="B27" s="74" t="s">
        <v>47</v>
      </c>
      <c r="C27" s="74" t="s">
        <v>105</v>
      </c>
      <c r="D27" s="91"/>
      <c r="E27" s="129"/>
      <c r="F27" s="134"/>
      <c r="G27" s="76">
        <f>E27*B27</f>
        <v>0</v>
      </c>
      <c r="H27" s="92"/>
      <c r="I27" s="93"/>
      <c r="J27" s="30"/>
    </row>
    <row r="28" spans="1:12" ht="30" x14ac:dyDescent="0.25">
      <c r="A28" s="73" t="s">
        <v>48</v>
      </c>
      <c r="B28" s="74" t="s">
        <v>49</v>
      </c>
      <c r="C28" s="74" t="s">
        <v>40</v>
      </c>
      <c r="D28" s="91"/>
      <c r="E28" s="129"/>
      <c r="F28" s="134"/>
      <c r="G28" s="76">
        <f t="shared" si="3"/>
        <v>0</v>
      </c>
      <c r="H28" s="92"/>
      <c r="I28" s="93"/>
      <c r="J28" s="30"/>
    </row>
    <row r="29" spans="1:12" ht="30" x14ac:dyDescent="0.25">
      <c r="A29" s="73" t="s">
        <v>50</v>
      </c>
      <c r="B29" s="74" t="s">
        <v>51</v>
      </c>
      <c r="C29" s="74" t="s">
        <v>52</v>
      </c>
      <c r="D29" s="94"/>
      <c r="E29" s="129"/>
      <c r="F29" s="134"/>
      <c r="G29" s="76">
        <f t="shared" si="3"/>
        <v>0</v>
      </c>
      <c r="H29" s="92"/>
      <c r="I29" s="95"/>
      <c r="J29" s="30"/>
    </row>
    <row r="30" spans="1:12" ht="15.75" thickBot="1" x14ac:dyDescent="0.3">
      <c r="A30" s="84" t="s">
        <v>65</v>
      </c>
      <c r="B30" s="62"/>
      <c r="C30" s="62"/>
      <c r="D30" s="62"/>
      <c r="E30" s="62"/>
      <c r="F30" s="62"/>
      <c r="G30" s="62"/>
      <c r="H30" s="63"/>
      <c r="I30" s="85">
        <f>SUM(G24:G29,H24)</f>
        <v>0</v>
      </c>
      <c r="J30" s="86"/>
      <c r="K30" s="3"/>
      <c r="L30" s="3"/>
    </row>
    <row r="31" spans="1:12" x14ac:dyDescent="0.25">
      <c r="A31" s="30"/>
      <c r="B31" s="66"/>
      <c r="C31" s="30"/>
      <c r="D31" s="30"/>
      <c r="E31" s="30"/>
      <c r="F31" s="30"/>
      <c r="G31" s="30"/>
      <c r="H31" s="30"/>
      <c r="I31" s="30"/>
      <c r="J31" s="30"/>
    </row>
    <row r="32" spans="1:12" x14ac:dyDescent="0.25">
      <c r="A32" s="30"/>
      <c r="B32" s="66"/>
      <c r="C32" s="30"/>
      <c r="D32" s="30"/>
      <c r="E32" s="30"/>
      <c r="F32" s="30"/>
      <c r="G32" s="30"/>
      <c r="H32" s="30"/>
      <c r="I32" s="30"/>
      <c r="J32" s="30"/>
    </row>
    <row r="33" spans="1:12" ht="19.5" thickBot="1" x14ac:dyDescent="0.35">
      <c r="A33" s="28" t="s">
        <v>63</v>
      </c>
      <c r="B33" s="96"/>
      <c r="C33" s="97"/>
      <c r="D33" s="97"/>
      <c r="E33" s="30"/>
      <c r="F33" s="30"/>
      <c r="G33" s="30"/>
      <c r="H33" s="30"/>
      <c r="I33" s="30"/>
      <c r="J33" s="30"/>
    </row>
    <row r="34" spans="1:12" ht="42.75" customHeight="1" x14ac:dyDescent="0.25">
      <c r="A34" s="68" t="s">
        <v>24</v>
      </c>
      <c r="B34" s="68" t="s">
        <v>24</v>
      </c>
      <c r="C34" s="69" t="s">
        <v>109</v>
      </c>
      <c r="D34" s="69" t="s">
        <v>100</v>
      </c>
      <c r="E34" s="70" t="s">
        <v>26</v>
      </c>
      <c r="F34" s="71" t="s">
        <v>27</v>
      </c>
      <c r="G34" s="72" t="s">
        <v>120</v>
      </c>
      <c r="H34" s="72" t="s">
        <v>121</v>
      </c>
      <c r="I34" s="72" t="s">
        <v>123</v>
      </c>
      <c r="J34" s="30"/>
    </row>
    <row r="35" spans="1:12" x14ac:dyDescent="0.25">
      <c r="A35" s="98" t="s">
        <v>53</v>
      </c>
      <c r="B35" s="99" t="s">
        <v>54</v>
      </c>
      <c r="C35" s="99" t="s">
        <v>55</v>
      </c>
      <c r="D35" s="99" t="s">
        <v>31</v>
      </c>
      <c r="E35" s="135"/>
      <c r="F35" s="136"/>
      <c r="G35" s="100">
        <f>E35*B35</f>
        <v>0</v>
      </c>
      <c r="H35" s="101">
        <f>F35*D35</f>
        <v>0</v>
      </c>
      <c r="I35" s="102">
        <f>SUM(G35,H35)</f>
        <v>0</v>
      </c>
      <c r="J35" s="30"/>
    </row>
    <row r="36" spans="1:12" ht="30" x14ac:dyDescent="0.25">
      <c r="A36" s="103" t="s">
        <v>56</v>
      </c>
      <c r="B36" s="104" t="s">
        <v>57</v>
      </c>
      <c r="C36" s="104" t="s">
        <v>58</v>
      </c>
      <c r="D36" s="59">
        <v>2</v>
      </c>
      <c r="E36" s="129"/>
      <c r="F36" s="129"/>
      <c r="G36" s="105">
        <f>E36*B36</f>
        <v>0</v>
      </c>
      <c r="H36" s="105">
        <f>F36*D36</f>
        <v>0</v>
      </c>
      <c r="I36" s="102">
        <f>SUM(G36:H36)</f>
        <v>0</v>
      </c>
      <c r="J36" s="66"/>
      <c r="K36" s="2"/>
      <c r="L36" s="2"/>
    </row>
    <row r="37" spans="1:12" x14ac:dyDescent="0.25">
      <c r="A37" s="106"/>
      <c r="B37" s="107"/>
      <c r="C37" s="107"/>
      <c r="D37" s="108"/>
      <c r="E37" s="109"/>
      <c r="F37" s="110"/>
      <c r="G37" s="111"/>
      <c r="H37" s="112"/>
      <c r="I37" s="112"/>
      <c r="J37" s="113"/>
      <c r="K37" s="4"/>
      <c r="L37" s="4"/>
    </row>
    <row r="38" spans="1:12" ht="25.5" x14ac:dyDescent="0.25">
      <c r="A38" s="114" t="s">
        <v>24</v>
      </c>
      <c r="B38" s="114" t="s">
        <v>101</v>
      </c>
      <c r="C38" s="69" t="s">
        <v>59</v>
      </c>
      <c r="D38" s="69" t="s">
        <v>60</v>
      </c>
      <c r="E38" s="109"/>
      <c r="F38" s="110"/>
      <c r="G38" s="111"/>
      <c r="H38" s="112"/>
      <c r="I38" s="112"/>
      <c r="J38" s="30"/>
    </row>
    <row r="39" spans="1:12" ht="30.75" thickBot="1" x14ac:dyDescent="0.3">
      <c r="A39" s="73" t="s">
        <v>103</v>
      </c>
      <c r="B39" s="74" t="s">
        <v>31</v>
      </c>
      <c r="C39" s="137"/>
      <c r="D39" s="115">
        <f>C39*B39</f>
        <v>0</v>
      </c>
      <c r="E39" s="109"/>
      <c r="F39" s="110"/>
      <c r="G39" s="111"/>
      <c r="H39" s="112"/>
      <c r="I39" s="112"/>
      <c r="J39" s="30"/>
    </row>
    <row r="40" spans="1:12" ht="30.75" thickBot="1" x14ac:dyDescent="0.3">
      <c r="A40" s="73" t="s">
        <v>102</v>
      </c>
      <c r="B40" s="74" t="s">
        <v>31</v>
      </c>
      <c r="C40" s="137"/>
      <c r="D40" s="115">
        <f>C40*B40</f>
        <v>0</v>
      </c>
      <c r="E40" s="109"/>
      <c r="F40" s="110"/>
      <c r="G40" s="111"/>
      <c r="H40" s="112"/>
      <c r="I40" s="112"/>
      <c r="J40" s="30"/>
    </row>
    <row r="41" spans="1:12" ht="15.75" thickBot="1" x14ac:dyDescent="0.3">
      <c r="A41" s="84" t="s">
        <v>65</v>
      </c>
      <c r="B41" s="62"/>
      <c r="C41" s="62"/>
      <c r="D41" s="62"/>
      <c r="E41" s="62"/>
      <c r="F41" s="62"/>
      <c r="G41" s="62"/>
      <c r="H41" s="63"/>
      <c r="I41" s="116">
        <f>SUM(I35,I36,D39,D40)</f>
        <v>0</v>
      </c>
      <c r="J41" s="86"/>
      <c r="K41" s="3"/>
      <c r="L41" s="3"/>
    </row>
    <row r="42" spans="1:12" x14ac:dyDescent="0.25">
      <c r="A42" s="30"/>
      <c r="B42" s="66"/>
      <c r="C42" s="30"/>
      <c r="D42" s="30"/>
      <c r="E42" s="30"/>
      <c r="F42" s="30"/>
      <c r="G42" s="30"/>
      <c r="H42" s="30"/>
      <c r="I42" s="30"/>
      <c r="J42" s="30"/>
    </row>
    <row r="43" spans="1:12" x14ac:dyDescent="0.25">
      <c r="A43" s="30"/>
      <c r="B43" s="66"/>
      <c r="C43" s="30"/>
      <c r="D43" s="30"/>
      <c r="E43" s="30"/>
      <c r="F43" s="30"/>
      <c r="G43" s="30"/>
      <c r="H43" s="30"/>
      <c r="I43" s="30"/>
      <c r="J43" s="30"/>
    </row>
    <row r="44" spans="1:12" ht="15.75" thickBot="1" x14ac:dyDescent="0.3">
      <c r="A44" s="30"/>
      <c r="B44" s="66"/>
      <c r="C44" s="30"/>
      <c r="D44" s="30"/>
      <c r="E44" s="30"/>
      <c r="F44" s="30"/>
      <c r="G44" s="30"/>
      <c r="H44" s="30"/>
      <c r="I44" s="30"/>
      <c r="J44" s="30"/>
    </row>
    <row r="45" spans="1:12" x14ac:dyDescent="0.25">
      <c r="A45" s="117" t="s">
        <v>124</v>
      </c>
      <c r="B45" s="118"/>
      <c r="C45" s="118"/>
      <c r="D45" s="118"/>
      <c r="E45" s="118"/>
      <c r="F45" s="118"/>
      <c r="G45" s="118"/>
      <c r="H45" s="119"/>
      <c r="I45" s="120">
        <f>SUM(H11,I19,I30,I41)</f>
        <v>0</v>
      </c>
      <c r="J45" s="30"/>
    </row>
    <row r="46" spans="1:12" x14ac:dyDescent="0.25">
      <c r="A46" s="121" t="s">
        <v>112</v>
      </c>
      <c r="B46" s="122"/>
      <c r="C46" s="122"/>
      <c r="D46" s="122"/>
      <c r="E46" s="122"/>
      <c r="F46" s="122"/>
      <c r="G46" s="122"/>
      <c r="H46" s="123"/>
      <c r="I46" s="124">
        <f>PRODUCT(I45,0.21)</f>
        <v>0</v>
      </c>
      <c r="J46" s="30"/>
    </row>
    <row r="47" spans="1:12" x14ac:dyDescent="0.25">
      <c r="A47" s="121" t="s">
        <v>113</v>
      </c>
      <c r="B47" s="122"/>
      <c r="C47" s="122"/>
      <c r="D47" s="122"/>
      <c r="E47" s="122"/>
      <c r="F47" s="122"/>
      <c r="G47" s="122"/>
      <c r="H47" s="123"/>
      <c r="I47" s="124">
        <f>SUM(I45:I46)</f>
        <v>0</v>
      </c>
      <c r="J47" s="30"/>
    </row>
    <row r="48" spans="1:12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.75" x14ac:dyDescent="0.25">
      <c r="A49" s="125" t="s">
        <v>127</v>
      </c>
      <c r="B49" s="125"/>
      <c r="C49" s="126"/>
      <c r="D49" s="126"/>
      <c r="E49" s="126"/>
      <c r="F49" s="126"/>
      <c r="G49" s="30"/>
      <c r="H49" s="30"/>
      <c r="I49" s="30"/>
      <c r="J49" s="30"/>
    </row>
    <row r="50" spans="1:10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</row>
  </sheetData>
  <sheetProtection algorithmName="SHA-512" hashValue="FWCvIB2TLzAtMzM2xw0B/lHEM+UJNTJvWyYo7rNZZSLKur7XOZm/F8M2OALmBMIAV+jwY3XJeMjeItQx4DTS3Q==" saltValue="jKL1y+G4SQaub17rcaZpDw==" spinCount="100000" sheet="1" objects="1" scenarios="1"/>
  <mergeCells count="16">
    <mergeCell ref="I16:I18"/>
    <mergeCell ref="I25:I29"/>
    <mergeCell ref="B9:B10"/>
    <mergeCell ref="A11:G11"/>
    <mergeCell ref="A30:H30"/>
    <mergeCell ref="D16:D18"/>
    <mergeCell ref="F16:F18"/>
    <mergeCell ref="H16:H18"/>
    <mergeCell ref="A46:H46"/>
    <mergeCell ref="A47:H47"/>
    <mergeCell ref="A41:H41"/>
    <mergeCell ref="A45:H45"/>
    <mergeCell ref="A19:H19"/>
    <mergeCell ref="D24:D29"/>
    <mergeCell ref="F24:F29"/>
    <mergeCell ref="H24:H2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3"/>
  <sheetViews>
    <sheetView topLeftCell="A40" workbookViewId="0">
      <selection activeCell="M18" sqref="M18"/>
    </sheetView>
  </sheetViews>
  <sheetFormatPr defaultRowHeight="15" x14ac:dyDescent="0.25"/>
  <cols>
    <col min="1" max="1" width="37" customWidth="1"/>
    <col min="2" max="2" width="25.28515625" customWidth="1"/>
    <col min="3" max="3" width="67.140625" customWidth="1"/>
  </cols>
  <sheetData>
    <row r="1" spans="1:3" x14ac:dyDescent="0.25">
      <c r="A1" s="23" t="s">
        <v>96</v>
      </c>
      <c r="B1" s="24"/>
      <c r="C1" s="24"/>
    </row>
    <row r="2" spans="1:3" x14ac:dyDescent="0.25">
      <c r="A2" s="24"/>
      <c r="B2" s="24"/>
      <c r="C2" s="24"/>
    </row>
    <row r="3" spans="1:3" ht="15.75" thickBot="1" x14ac:dyDescent="0.3">
      <c r="A3" s="5"/>
      <c r="B3" s="6"/>
      <c r="C3" s="6"/>
    </row>
    <row r="4" spans="1:3" ht="15.75" thickBot="1" x14ac:dyDescent="0.3">
      <c r="A4" s="25" t="s">
        <v>104</v>
      </c>
      <c r="B4" s="26"/>
      <c r="C4" s="27"/>
    </row>
    <row r="5" spans="1:3" ht="15.75" thickBot="1" x14ac:dyDescent="0.3">
      <c r="A5" s="7" t="s">
        <v>67</v>
      </c>
      <c r="B5" s="8">
        <v>3500</v>
      </c>
      <c r="C5" s="8" t="s">
        <v>68</v>
      </c>
    </row>
    <row r="6" spans="1:3" ht="60.75" thickBot="1" x14ac:dyDescent="0.3">
      <c r="A6" s="9" t="s">
        <v>69</v>
      </c>
      <c r="B6" s="9">
        <v>28000</v>
      </c>
      <c r="C6" s="10" t="s">
        <v>70</v>
      </c>
    </row>
    <row r="7" spans="1:3" x14ac:dyDescent="0.25">
      <c r="A7" s="11"/>
      <c r="B7" s="11"/>
      <c r="C7" s="12"/>
    </row>
    <row r="8" spans="1:3" ht="15.75" thickBot="1" x14ac:dyDescent="0.3">
      <c r="A8" s="11"/>
      <c r="B8" s="11"/>
      <c r="C8" s="12"/>
    </row>
    <row r="9" spans="1:3" ht="15.75" thickBot="1" x14ac:dyDescent="0.3">
      <c r="A9" s="25" t="s">
        <v>66</v>
      </c>
      <c r="B9" s="26"/>
      <c r="C9" s="27"/>
    </row>
    <row r="10" spans="1:3" ht="60.75" thickBot="1" x14ac:dyDescent="0.3">
      <c r="A10" s="9" t="s">
        <v>71</v>
      </c>
      <c r="B10" s="13">
        <v>10000</v>
      </c>
      <c r="C10" s="10" t="s">
        <v>72</v>
      </c>
    </row>
    <row r="11" spans="1:3" ht="15.75" thickBot="1" x14ac:dyDescent="0.3">
      <c r="A11" s="7" t="s">
        <v>73</v>
      </c>
      <c r="B11" s="9">
        <v>50</v>
      </c>
      <c r="C11" s="8" t="s">
        <v>68</v>
      </c>
    </row>
    <row r="12" spans="1:3" ht="15.75" thickBot="1" x14ac:dyDescent="0.3">
      <c r="A12" s="11"/>
      <c r="B12" s="9">
        <f>SUM(B10:B11)</f>
        <v>10050</v>
      </c>
      <c r="C12" s="11"/>
    </row>
    <row r="13" spans="1:3" ht="15.75" thickBot="1" x14ac:dyDescent="0.3">
      <c r="A13" s="11"/>
      <c r="B13" s="11"/>
      <c r="C13" s="11"/>
    </row>
    <row r="14" spans="1:3" ht="15.75" thickBot="1" x14ac:dyDescent="0.3">
      <c r="A14" s="17" t="s">
        <v>74</v>
      </c>
      <c r="B14" s="18"/>
      <c r="C14" s="19"/>
    </row>
    <row r="15" spans="1:3" ht="15.75" thickBot="1" x14ac:dyDescent="0.3">
      <c r="A15" s="20" t="s">
        <v>97</v>
      </c>
      <c r="B15" s="21"/>
      <c r="C15" s="22"/>
    </row>
    <row r="16" spans="1:3" ht="15.75" thickBot="1" x14ac:dyDescent="0.3">
      <c r="A16" s="7" t="s">
        <v>75</v>
      </c>
      <c r="B16" s="8">
        <v>200</v>
      </c>
      <c r="C16" s="8" t="s">
        <v>68</v>
      </c>
    </row>
    <row r="17" spans="1:3" ht="15.75" thickBot="1" x14ac:dyDescent="0.3">
      <c r="A17" s="7" t="s">
        <v>76</v>
      </c>
      <c r="B17" s="8">
        <v>325</v>
      </c>
      <c r="C17" s="8" t="s">
        <v>68</v>
      </c>
    </row>
    <row r="18" spans="1:3" ht="15.75" thickBot="1" x14ac:dyDescent="0.3">
      <c r="A18" s="7" t="s">
        <v>77</v>
      </c>
      <c r="B18" s="8">
        <v>2</v>
      </c>
      <c r="C18" s="8" t="s">
        <v>68</v>
      </c>
    </row>
    <row r="19" spans="1:3" ht="15.75" thickBot="1" x14ac:dyDescent="0.3">
      <c r="A19" s="7" t="s">
        <v>78</v>
      </c>
      <c r="B19" s="8">
        <v>30</v>
      </c>
      <c r="C19" s="8" t="s">
        <v>68</v>
      </c>
    </row>
    <row r="20" spans="1:3" ht="15.75" thickBot="1" x14ac:dyDescent="0.3">
      <c r="A20" s="7" t="s">
        <v>79</v>
      </c>
      <c r="B20" s="8">
        <v>30</v>
      </c>
      <c r="C20" s="8" t="s">
        <v>68</v>
      </c>
    </row>
    <row r="21" spans="1:3" ht="15.75" thickBot="1" x14ac:dyDescent="0.3">
      <c r="A21" s="7" t="s">
        <v>80</v>
      </c>
      <c r="B21" s="8">
        <v>30</v>
      </c>
      <c r="C21" s="8" t="s">
        <v>68</v>
      </c>
    </row>
    <row r="22" spans="1:3" ht="15.75" thickBot="1" x14ac:dyDescent="0.3">
      <c r="A22" s="7" t="s">
        <v>81</v>
      </c>
      <c r="B22" s="8">
        <v>30</v>
      </c>
      <c r="C22" s="8" t="s">
        <v>68</v>
      </c>
    </row>
    <row r="23" spans="1:3" ht="15.75" thickBot="1" x14ac:dyDescent="0.3">
      <c r="A23" s="7" t="s">
        <v>82</v>
      </c>
      <c r="B23" s="8">
        <v>40</v>
      </c>
      <c r="C23" s="8" t="s">
        <v>68</v>
      </c>
    </row>
    <row r="24" spans="1:3" ht="15.75" thickBot="1" x14ac:dyDescent="0.3">
      <c r="A24" s="7" t="s">
        <v>83</v>
      </c>
      <c r="B24" s="8">
        <v>10</v>
      </c>
      <c r="C24" s="8" t="s">
        <v>68</v>
      </c>
    </row>
    <row r="25" spans="1:3" ht="15.75" thickBot="1" x14ac:dyDescent="0.3">
      <c r="A25" s="7" t="s">
        <v>84</v>
      </c>
      <c r="B25" s="8">
        <v>10</v>
      </c>
      <c r="C25" s="8" t="s">
        <v>68</v>
      </c>
    </row>
    <row r="26" spans="1:3" ht="15.75" thickBot="1" x14ac:dyDescent="0.3">
      <c r="A26" s="7" t="s">
        <v>85</v>
      </c>
      <c r="B26" s="8">
        <v>2</v>
      </c>
      <c r="C26" s="8" t="s">
        <v>68</v>
      </c>
    </row>
    <row r="27" spans="1:3" ht="15.75" thickBot="1" x14ac:dyDescent="0.3">
      <c r="A27" s="7" t="s">
        <v>86</v>
      </c>
      <c r="B27" s="8">
        <v>20</v>
      </c>
      <c r="C27" s="8" t="s">
        <v>68</v>
      </c>
    </row>
    <row r="28" spans="1:3" ht="15.75" thickBot="1" x14ac:dyDescent="0.3">
      <c r="A28" s="7" t="s">
        <v>87</v>
      </c>
      <c r="B28" s="8">
        <v>10</v>
      </c>
      <c r="C28" s="8" t="s">
        <v>68</v>
      </c>
    </row>
    <row r="29" spans="1:3" ht="15.75" thickBot="1" x14ac:dyDescent="0.3">
      <c r="A29" s="7" t="s">
        <v>88</v>
      </c>
      <c r="B29" s="8">
        <v>205</v>
      </c>
      <c r="C29" s="8" t="s">
        <v>68</v>
      </c>
    </row>
    <row r="30" spans="1:3" ht="15.75" thickBot="1" x14ac:dyDescent="0.3">
      <c r="A30" s="7" t="s">
        <v>89</v>
      </c>
      <c r="B30" s="8">
        <v>1000</v>
      </c>
      <c r="C30" s="8" t="s">
        <v>68</v>
      </c>
    </row>
    <row r="31" spans="1:3" ht="15.75" thickBot="1" x14ac:dyDescent="0.3">
      <c r="A31" s="7" t="s">
        <v>90</v>
      </c>
      <c r="B31" s="8">
        <v>20</v>
      </c>
      <c r="C31" s="8" t="s">
        <v>68</v>
      </c>
    </row>
    <row r="32" spans="1:3" ht="15.75" thickBot="1" x14ac:dyDescent="0.3">
      <c r="A32" s="20" t="s">
        <v>98</v>
      </c>
      <c r="B32" s="21"/>
      <c r="C32" s="22"/>
    </row>
    <row r="33" spans="1:3" ht="15.75" thickBot="1" x14ac:dyDescent="0.3">
      <c r="A33" s="7" t="s">
        <v>91</v>
      </c>
      <c r="B33" s="8">
        <v>420</v>
      </c>
      <c r="C33" s="8" t="s">
        <v>68</v>
      </c>
    </row>
    <row r="34" spans="1:3" ht="15.75" thickBot="1" x14ac:dyDescent="0.3">
      <c r="A34" s="9" t="s">
        <v>92</v>
      </c>
      <c r="B34" s="13">
        <v>192</v>
      </c>
      <c r="C34" s="13" t="s">
        <v>68</v>
      </c>
    </row>
    <row r="35" spans="1:3" ht="15.75" thickBot="1" x14ac:dyDescent="0.3">
      <c r="A35" s="12"/>
      <c r="B35" s="14">
        <f>B16+B17+B18+B19+B20+B21+B22+B23+B24+B25+B26+B27+B28+B29+B30+B31+B33+B34</f>
        <v>2576</v>
      </c>
      <c r="C35" s="12"/>
    </row>
    <row r="36" spans="1:3" x14ac:dyDescent="0.25">
      <c r="A36" s="12"/>
      <c r="B36" s="12"/>
      <c r="C36" s="12"/>
    </row>
    <row r="37" spans="1:3" x14ac:dyDescent="0.25">
      <c r="A37" s="12"/>
      <c r="B37" s="12"/>
      <c r="C37" s="12"/>
    </row>
    <row r="38" spans="1:3" ht="15.75" thickBot="1" x14ac:dyDescent="0.3">
      <c r="A38" s="5"/>
      <c r="B38" s="6"/>
      <c r="C38" s="6"/>
    </row>
    <row r="39" spans="1:3" ht="15.75" thickBot="1" x14ac:dyDescent="0.3">
      <c r="A39" s="17" t="s">
        <v>93</v>
      </c>
      <c r="B39" s="18"/>
      <c r="C39" s="19"/>
    </row>
    <row r="40" spans="1:3" ht="15.75" thickBot="1" x14ac:dyDescent="0.3">
      <c r="A40" s="20" t="s">
        <v>97</v>
      </c>
      <c r="B40" s="21"/>
      <c r="C40" s="22"/>
    </row>
    <row r="41" spans="1:3" ht="15.75" thickBot="1" x14ac:dyDescent="0.3">
      <c r="A41" s="7" t="s">
        <v>94</v>
      </c>
      <c r="B41" s="8">
        <v>10</v>
      </c>
      <c r="C41" s="8" t="s">
        <v>68</v>
      </c>
    </row>
    <row r="42" spans="1:3" ht="15.75" thickBot="1" x14ac:dyDescent="0.3">
      <c r="A42" s="15" t="s">
        <v>95</v>
      </c>
      <c r="B42" s="8">
        <v>3</v>
      </c>
      <c r="C42" s="8" t="s">
        <v>68</v>
      </c>
    </row>
    <row r="43" spans="1:3" ht="15.75" thickBot="1" x14ac:dyDescent="0.3">
      <c r="A43" s="5"/>
      <c r="B43" s="16">
        <f>SUM(B41:B42)</f>
        <v>13</v>
      </c>
      <c r="C43" s="6"/>
    </row>
  </sheetData>
  <mergeCells count="8">
    <mergeCell ref="A39:C39"/>
    <mergeCell ref="A40:C40"/>
    <mergeCell ref="A1:C2"/>
    <mergeCell ref="A4:C4"/>
    <mergeCell ref="A9:C9"/>
    <mergeCell ref="A14:C14"/>
    <mergeCell ref="A15:C15"/>
    <mergeCell ref="A32:C32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Cenové tabulky</vt:lpstr>
      <vt:lpstr>Rozdělení kódů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2015-06-19T10:15:10Z</dcterms:created>
  <dcterms:modified xsi:type="dcterms:W3CDTF">2015-09-23T12:24:17Z</dcterms:modified>
</cp:coreProperties>
</file>